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CIERRE 2022 COMIDRI\ESTADOS FINANCIEROS 2022\"/>
    </mc:Choice>
  </mc:AlternateContent>
  <xr:revisionPtr revIDLastSave="0" documentId="8_{C1A7C383-1DD5-4B65-BD66-CCB723C7FA55}" xr6:coauthVersionLast="47" xr6:coauthVersionMax="47" xr10:uidLastSave="{00000000-0000-0000-0000-000000000000}"/>
  <bookViews>
    <workbookView xWindow="-120" yWindow="-120" windowWidth="29040" windowHeight="15720" xr2:uid="{F9662E04-BED2-42A5-89B1-764D2A258535}"/>
  </bookViews>
  <sheets>
    <sheet name="BCE-2022" sheetId="3" r:id="rId1"/>
  </sheets>
  <externalReferences>
    <externalReference r:id="rId2"/>
  </externalReferences>
  <definedNames>
    <definedName name="_xlnm.Print_Area" localSheetId="0">'BCE-2022'!$A$1:$E$143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3" i="3" l="1"/>
  <c r="D132" i="3"/>
  <c r="D133" i="3" s="1"/>
  <c r="D131" i="3"/>
  <c r="E129" i="3"/>
  <c r="D129" i="3"/>
  <c r="D128" i="3"/>
  <c r="D127" i="3"/>
  <c r="D126" i="3"/>
  <c r="E125" i="3"/>
  <c r="D124" i="3"/>
  <c r="D123" i="3"/>
  <c r="D122" i="3"/>
  <c r="D121" i="3"/>
  <c r="D119" i="3"/>
  <c r="D125" i="3" s="1"/>
  <c r="E118" i="3"/>
  <c r="E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117" i="3" s="1"/>
  <c r="D98" i="3"/>
  <c r="E97" i="3"/>
  <c r="E130" i="3" s="1"/>
  <c r="D96" i="3"/>
  <c r="D97" i="3" s="1"/>
  <c r="D94" i="3"/>
  <c r="E70" i="3"/>
  <c r="D69" i="3"/>
  <c r="D70" i="3" s="1"/>
  <c r="D68" i="3"/>
  <c r="E65" i="3"/>
  <c r="E64" i="3"/>
  <c r="D64" i="3"/>
  <c r="D63" i="3"/>
  <c r="D62" i="3"/>
  <c r="D61" i="3"/>
  <c r="D65" i="3" s="1"/>
  <c r="E52" i="3"/>
  <c r="D51" i="3"/>
  <c r="D50" i="3"/>
  <c r="D52" i="3" s="1"/>
  <c r="E49" i="3"/>
  <c r="D48" i="3"/>
  <c r="D49" i="3" s="1"/>
  <c r="E47" i="3"/>
  <c r="D46" i="3"/>
  <c r="D47" i="3" s="1"/>
  <c r="E45" i="3"/>
  <c r="D45" i="3"/>
  <c r="D44" i="3"/>
  <c r="E40" i="3"/>
  <c r="D39" i="3"/>
  <c r="D40" i="3" s="1"/>
  <c r="E38" i="3"/>
  <c r="D37" i="3"/>
  <c r="D38" i="3" s="1"/>
  <c r="E36" i="3"/>
  <c r="E53" i="3" s="1"/>
  <c r="D35" i="3"/>
  <c r="D36" i="3" s="1"/>
  <c r="E31" i="3"/>
  <c r="D31" i="3"/>
  <c r="D30" i="3"/>
  <c r="D29" i="3"/>
  <c r="E26" i="3"/>
  <c r="D25" i="3"/>
  <c r="D24" i="3"/>
  <c r="D26" i="3" s="1"/>
  <c r="E23" i="3"/>
  <c r="D22" i="3"/>
  <c r="D21" i="3"/>
  <c r="D23" i="3" s="1"/>
  <c r="E20" i="3"/>
  <c r="D19" i="3"/>
  <c r="D20" i="3" s="1"/>
  <c r="E18" i="3"/>
  <c r="E27" i="3" s="1"/>
  <c r="D17" i="3"/>
  <c r="D16" i="3"/>
  <c r="D15" i="3"/>
  <c r="D14" i="3"/>
  <c r="D13" i="3"/>
  <c r="D12" i="3"/>
  <c r="D18" i="3" s="1"/>
  <c r="E11" i="3"/>
  <c r="D10" i="3"/>
  <c r="D9" i="3"/>
  <c r="D11" i="3" s="1"/>
  <c r="D53" i="3" l="1"/>
  <c r="D27" i="3"/>
  <c r="E57" i="3"/>
  <c r="E66" i="3" s="1"/>
  <c r="E58" i="3"/>
  <c r="D130" i="3"/>
  <c r="D118" i="3"/>
  <c r="D57" i="3" l="1"/>
  <c r="D66" i="3" s="1"/>
  <c r="D58" i="3"/>
</calcChain>
</file>

<file path=xl/sharedStrings.xml><?xml version="1.0" encoding="utf-8"?>
<sst xmlns="http://schemas.openxmlformats.org/spreadsheetml/2006/main" count="127" uniqueCount="110">
  <si>
    <t>CENTRO OCULAR DE MIOPIA DR. RINCON SOCIEDAD POR ACCIONES SIMPLIFICADA S A S</t>
  </si>
  <si>
    <t>NIT 8330.102.932-9 BOGOTA, D.C.</t>
  </si>
  <si>
    <t>(Cifras comparativas en miles de pesos)</t>
  </si>
  <si>
    <t>CTA</t>
  </si>
  <si>
    <t>DETALLE</t>
  </si>
  <si>
    <t xml:space="preserve">ACTIVO </t>
  </si>
  <si>
    <t>ACTIVO CORRIENTE</t>
  </si>
  <si>
    <t>EFECTIVO</t>
  </si>
  <si>
    <t>EQUIVALENTES AL EFECTIVO</t>
  </si>
  <si>
    <t>TOTAL DISPONIBLE</t>
  </si>
  <si>
    <t>DEUDORES DEL SISTEMA- PRECIO DE LA TRANSACCIÓN - VALOR NOMINAL</t>
  </si>
  <si>
    <t>CUENTAS POR COBRAR A SOCIOS Y ACCIONISTAS AL COSTO</t>
  </si>
  <si>
    <t>ACTIVOS NO FINANCIEROS-ANTICIPOS</t>
  </si>
  <si>
    <t>ANTICIPO DE IMPUESTOS Y CONTRIBUCIONES O SALDOS A FAVOR</t>
  </si>
  <si>
    <t>CUENTAS POR COBRAR A TRABAJADORES BENEFICIOS A EMPLEADOS AL COSTO</t>
  </si>
  <si>
    <t>DEUDORES VARIOS</t>
  </si>
  <si>
    <t>TOTAL DEUDORES</t>
  </si>
  <si>
    <t>INVENTARIOS PARA SER VENDIDOS</t>
  </si>
  <si>
    <t>TOTAL INVENTARIOS</t>
  </si>
  <si>
    <t>PROPIEDAD PLANTA Y EQUIPO AL MODELO DEL  COSTO</t>
  </si>
  <si>
    <t>DEPRECIACIÓN ACUMULADA PROPIEDADES PLANTA Y EQUIPO MODELO DEL COSTO (CR)</t>
  </si>
  <si>
    <t>TOTAL PROPIEDAD PLANTA Y EQUIPO</t>
  </si>
  <si>
    <t>ACTIVOS INTANGIBLES AL COSTO</t>
  </si>
  <si>
    <t>AMORTIZACION ACUMULADA DE ACTIVOS INTANGIBLES AL COSTO (CR)</t>
  </si>
  <si>
    <t>TOTAL DIFERIDOS</t>
  </si>
  <si>
    <t>TOTAL  ACTIVO</t>
  </si>
  <si>
    <t>ACTIVOS CASTIGADOS</t>
  </si>
  <si>
    <t>BIENES Y VALORES RECIBIDOS DE TERCEROS</t>
  </si>
  <si>
    <t>CUENTAS DE ORDEN DEUDORAS</t>
  </si>
  <si>
    <t>PASIVO</t>
  </si>
  <si>
    <t>PASIVO CORRIENTE</t>
  </si>
  <si>
    <t>OBLIGACIONES FINANCIERAS AL COSTO</t>
  </si>
  <si>
    <t>TOTAL OBLIGACIONES FINANCIERAS</t>
  </si>
  <si>
    <t>CUENTAS POR PAGAR-AL COSTO</t>
  </si>
  <si>
    <t>TOTAL PROVEEDORES</t>
  </si>
  <si>
    <t>COSTOS Y GASTOS POR PAGAR AL COSTO</t>
  </si>
  <si>
    <t>TOTAL CUENTAS POR PAGAR</t>
  </si>
  <si>
    <t>RETENCION EN LA FUENTE</t>
  </si>
  <si>
    <t>DE RENTA Y COMPLEMENTARIOS</t>
  </si>
  <si>
    <t>DE INDUSTRIA Y COMERCIO</t>
  </si>
  <si>
    <t>IMPUESTO DIFERIDO PASIVO</t>
  </si>
  <si>
    <t>TOTAL IMPUESTOS, GRAVAMENES Y TASAS</t>
  </si>
  <si>
    <t>BENEFICIOS A LOS EMPLEADOS A CORTO PLAZO</t>
  </si>
  <si>
    <t>TOTAL OBLIGACIONES LABORALES</t>
  </si>
  <si>
    <t>PARA OBLIGACIONES FISCALES</t>
  </si>
  <si>
    <t>OTROS PASIVOS -ANTICIPOS Y AVANCES RECIBIDOS</t>
  </si>
  <si>
    <t>OTROS DESCUENTOS DE NOMINA</t>
  </si>
  <si>
    <t>TOTAL OTROS PASIVOS</t>
  </si>
  <si>
    <t>TOTAL PASIVO CORRIENTE</t>
  </si>
  <si>
    <t>TOTAL PASIVO NO CORRIENTE</t>
  </si>
  <si>
    <t>TOTAL  PASIVOS</t>
  </si>
  <si>
    <t>PATRIMONIO</t>
  </si>
  <si>
    <t>CAPITAL SUSCRITO Y PAGADO</t>
  </si>
  <si>
    <t>RESULTADOS DEL EJERCICIO</t>
  </si>
  <si>
    <t>RESULTADOS ACUMULADOS</t>
  </si>
  <si>
    <t>TRANSICIÓN AL NUEVO MARCO TÉCNICO NORMATIVO</t>
  </si>
  <si>
    <t>TOTAL PATRIMONIO</t>
  </si>
  <si>
    <t>TOTAL PASIVO  Y  PATRIMONIO</t>
  </si>
  <si>
    <t>CUENTAS DEUDORAS DE CONTROL POR CONTRA (CR)</t>
  </si>
  <si>
    <t>TERESA SANCHEZ CIFUENTES</t>
  </si>
  <si>
    <t>CARLOS MORENO A.</t>
  </si>
  <si>
    <t>Representante Legal</t>
  </si>
  <si>
    <t>Contador Publico</t>
  </si>
  <si>
    <t>TP. No. 59950-T</t>
  </si>
  <si>
    <t>MISAEL ENRIQUE PACHON CRUZ</t>
  </si>
  <si>
    <t>Revisor fiscal</t>
  </si>
  <si>
    <t>TP. No. 66467-T</t>
  </si>
  <si>
    <t>NIT 830.102.932-9 BOGOTA, D.C.</t>
  </si>
  <si>
    <t>INGRESOS</t>
  </si>
  <si>
    <t>INGRESOS DE LAS INSTITUCIONES PRESTADORAS DE SERVICIOS DE SALUD</t>
  </si>
  <si>
    <t>GANANCIAS EN INVERSIONES E INTRUMENTOS FINANCIEROS</t>
  </si>
  <si>
    <t>PRESTACION DE SERVICIOS DE SALUD</t>
  </si>
  <si>
    <t>EXCEDENTE BRUTO</t>
  </si>
  <si>
    <t>SUELDOS Y SALARIOS</t>
  </si>
  <si>
    <t>CONTRIBUCIONES IMPUTADAS</t>
  </si>
  <si>
    <t>CONTRIBUCIONES EFECTIVAS</t>
  </si>
  <si>
    <t>APORTES SOBRE LA NOMINA</t>
  </si>
  <si>
    <t>PRESTACIONES SOCIALES</t>
  </si>
  <si>
    <t>GASTOS DE PERSONAL DIVERSOS</t>
  </si>
  <si>
    <t>GASTOS POR HONORARIOS</t>
  </si>
  <si>
    <t>GASTOS POR IMPUESTOS DISTINTOS DE GASTOS POR IMPUESTOS A LAS GANANCIAS</t>
  </si>
  <si>
    <t>ARRENDAMIENTOS OPERATIVOS</t>
  </si>
  <si>
    <t>CONTRIBUCIONES Y AFILIACIONES</t>
  </si>
  <si>
    <t>SEGUROS</t>
  </si>
  <si>
    <t>SERVICIOS</t>
  </si>
  <si>
    <t>GASTOS LEGALES</t>
  </si>
  <si>
    <t>GASTOS DE REPARACION Y MANTENIMIENTO</t>
  </si>
  <si>
    <t>ADECUACIÓN E INSTALACIÓN</t>
  </si>
  <si>
    <t>GASTOS DE TRANSPORTE</t>
  </si>
  <si>
    <t>DEPRECIACIÓN DE PROPIEDADES, PLANTA Y EQUIPO</t>
  </si>
  <si>
    <t>AMORTIZACIÓN ACTIVOS INTANGIBLES AL COSTO</t>
  </si>
  <si>
    <t>OTROS GASTOS DIVERSOS</t>
  </si>
  <si>
    <t>GASTOS OPERACIONALES DE ADMON</t>
  </si>
  <si>
    <t>EXCEDENTE OPERACIONAL</t>
  </si>
  <si>
    <t>INGRESO POR DISPOSICIÓN DE ACTIVOS</t>
  </si>
  <si>
    <t>RECUPERACIONES</t>
  </si>
  <si>
    <t>INDEMNIZACIONES</t>
  </si>
  <si>
    <t>DIVERSOS</t>
  </si>
  <si>
    <t>AJUSTE POR DIFERENCIA EN CAMBIO</t>
  </si>
  <si>
    <t>INGRESOS NO OPERACIONALES</t>
  </si>
  <si>
    <t>GASTOS FINANCIEROS</t>
  </si>
  <si>
    <t>IMPUESTO A LAS GANANCIAS DIFERIDO</t>
  </si>
  <si>
    <t>OTROS GASTOS</t>
  </si>
  <si>
    <t>GASTOS NO OPERACIONALES</t>
  </si>
  <si>
    <t>IMPUESTO A LAS GANANCIAS CORRIENTE</t>
  </si>
  <si>
    <t>CIERRE DE INGRESOS, GASTOS Y COSTOS</t>
  </si>
  <si>
    <t>EXCEDENTE (PERDIDA) ANTES DE IMPUESTOS</t>
  </si>
  <si>
    <t>EXCEDENTE (PERDIDA) DESPUES DE IMPUESTOS</t>
  </si>
  <si>
    <t>Estado de situacion financiera en 31 de diciembre de 2022</t>
  </si>
  <si>
    <t>Estado de Resultados en enero 01 a 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</si>
</sst>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00;\(#,#00\)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center"/>
    </xf>
    <xf numFmtId="3" fontId="1" fillId="0" borderId="2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164" fontId="1" fillId="0" borderId="2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microsoft.com/office/2007/relationships/hdphoto" Target="../media/hdphoto2.wdp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180981</xdr:colOff>
      <xdr:row>85</xdr:row>
      <xdr:rowOff>47632</xdr:rowOff>
    </xdr:from>
    <xdr:to>
      <xdr:col>1</xdr:col>
      <xdr:colOff>180981</xdr:colOff>
      <xdr:row>135</xdr:row>
      <xdr:rowOff>28582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C212C6-15F5-40FD-A1F0-FDA5FF3CF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-2719382" y="13425495"/>
          <a:ext cx="61626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180976</xdr:colOff>
      <xdr:row>16</xdr:row>
      <xdr:rowOff>47628</xdr:rowOff>
    </xdr:from>
    <xdr:to>
      <xdr:col>1</xdr:col>
      <xdr:colOff>180976</xdr:colOff>
      <xdr:row>70</xdr:row>
      <xdr:rowOff>57153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6ADF31-5BCA-41C8-9158-24562FF3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-2719387" y="5167316"/>
          <a:ext cx="61626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70</xdr:row>
      <xdr:rowOff>76200</xdr:rowOff>
    </xdr:from>
    <xdr:to>
      <xdr:col>2</xdr:col>
      <xdr:colOff>2787464</xdr:colOff>
      <xdr:row>76</xdr:row>
      <xdr:rowOff>39220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D524994-3856-42AC-A8FE-E64380CD97EE}"/>
            </a:ext>
          </a:extLst>
        </xdr:cNvPr>
        <xdr:cNvPicPr/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0"/>
                  </a14:imgEffect>
                  <a14:imgEffect>
                    <a14:brightnessContrast bright="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448675"/>
          <a:ext cx="3025589" cy="7059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323850</xdr:colOff>
      <xdr:row>132</xdr:row>
      <xdr:rowOff>0</xdr:rowOff>
    </xdr:from>
    <xdr:to>
      <xdr:col>2</xdr:col>
      <xdr:colOff>2939864</xdr:colOff>
      <xdr:row>137</xdr:row>
      <xdr:rowOff>86845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C35100C-5083-4AFE-8D1E-1399C7858BA7}"/>
            </a:ext>
          </a:extLst>
        </xdr:cNvPr>
        <xdr:cNvPicPr/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0"/>
                  </a14:imgEffect>
                  <a14:imgEffect>
                    <a14:brightnessContrast bright="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287750"/>
          <a:ext cx="3025589" cy="7059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114300</xdr:colOff>
      <xdr:row>72</xdr:row>
      <xdr:rowOff>76200</xdr:rowOff>
    </xdr:from>
    <xdr:to>
      <xdr:col>2</xdr:col>
      <xdr:colOff>1123950</xdr:colOff>
      <xdr:row>82</xdr:row>
      <xdr:rowOff>123825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3DC0481-3B78-4DEF-91AF-2D852F00ADFE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8696325"/>
          <a:ext cx="100965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</xdr:colOff>
      <xdr:row>134</xdr:row>
      <xdr:rowOff>95250</xdr:rowOff>
    </xdr:from>
    <xdr:to>
      <xdr:col>2</xdr:col>
      <xdr:colOff>1247775</xdr:colOff>
      <xdr:row>144</xdr:row>
      <xdr:rowOff>114300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E39F993-EF35-4A18-9DBA-A7C86A0801D6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6630650"/>
          <a:ext cx="100965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3419475</xdr:colOff>
      <xdr:row>70</xdr:row>
      <xdr:rowOff>76200</xdr:rowOff>
    </xdr:from>
    <xdr:to>
      <xdr:col>4</xdr:col>
      <xdr:colOff>857250</xdr:colOff>
      <xdr:row>79</xdr:row>
      <xdr:rowOff>76200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5D6C336-8974-44C1-ACDD-66E0B6D1BFA1}"/>
            </a:ext>
          </a:extLst>
        </xdr:cNvPr>
        <xdr:cNvPicPr/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8448675"/>
          <a:ext cx="2400300" cy="1114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3419475</xdr:colOff>
      <xdr:row>131</xdr:row>
      <xdr:rowOff>104775</xdr:rowOff>
    </xdr:from>
    <xdr:to>
      <xdr:col>4</xdr:col>
      <xdr:colOff>857250</xdr:colOff>
      <xdr:row>140</xdr:row>
      <xdr:rowOff>76200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E9FA25D-2E17-4A91-989E-74E951907735}"/>
            </a:ext>
          </a:extLst>
        </xdr:cNvPr>
        <xdr:cNvPicPr/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6268700"/>
          <a:ext cx="2400300" cy="1114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ESTADOS%20FINANCIEROS%20A%20PUBLICAR%20SUPERSALUD\EEFF%202022%20CENTRO%20v1%20publicar%20SUPERSALUD%20ABRIL%2030%20DE%202023.xlsx" TargetMode="External"/><Relationship Id="rId1" Type="http://schemas.openxmlformats.org/officeDocument/2006/relationships/externalLinkPath" Target="file:///F:\ESTADOS%20FINANCIEROS%20A%20PUBLICAR%20SUPERSALUD\EEFF%202022%20CENTRO%20v1%20publicar%20SUPERSALUD%20ABRIL%2030%20D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CE-2022"/>
      <sheetName val="FT001_2022"/>
      <sheetName val="8301029329822022FT001"/>
      <sheetName val="BCE-2021"/>
      <sheetName val="FT001-2021"/>
      <sheetName val="8301029329822021FT001"/>
      <sheetName val="BCE-2016"/>
      <sheetName val="BCE-2017"/>
      <sheetName val="BCE-2018"/>
      <sheetName val="BCE-2019"/>
      <sheetName val="BCE-2020"/>
      <sheetName val="FT001-2018"/>
      <sheetName val="FT001-2019"/>
      <sheetName val="FT001-2020"/>
      <sheetName val="8301029329822018FT001"/>
      <sheetName val="8301029329822019FT001"/>
      <sheetName val="8301029329822020FT001"/>
    </sheetNames>
    <sheetDataSet>
      <sheetData sheetId="0"/>
      <sheetData sheetId="1">
        <row r="2">
          <cell r="G2">
            <v>602386.38800000004</v>
          </cell>
        </row>
        <row r="3">
          <cell r="G3">
            <v>526563.73300000001</v>
          </cell>
        </row>
        <row r="4">
          <cell r="G4">
            <v>371493.13400000002</v>
          </cell>
        </row>
        <row r="5">
          <cell r="G5">
            <v>732450</v>
          </cell>
        </row>
        <row r="6">
          <cell r="G6">
            <v>612984.47900000005</v>
          </cell>
        </row>
        <row r="7">
          <cell r="G7">
            <v>763199.38600000006</v>
          </cell>
        </row>
        <row r="8">
          <cell r="G8">
            <v>0</v>
          </cell>
        </row>
        <row r="9">
          <cell r="G9">
            <v>1293211.9709999999</v>
          </cell>
        </row>
        <row r="10">
          <cell r="G10">
            <v>251941.462</v>
          </cell>
        </row>
        <row r="11">
          <cell r="G11">
            <v>4328426.42</v>
          </cell>
        </row>
        <row r="12">
          <cell r="G12">
            <v>-3008294.0890000002</v>
          </cell>
        </row>
        <row r="13">
          <cell r="G13">
            <v>2574068.1919999998</v>
          </cell>
        </row>
        <row r="14">
          <cell r="G14">
            <v>-709990.65099999995</v>
          </cell>
        </row>
        <row r="15">
          <cell r="G15">
            <v>2074537.122</v>
          </cell>
        </row>
        <row r="16">
          <cell r="G16">
            <v>2423222.3820000002</v>
          </cell>
        </row>
        <row r="17">
          <cell r="G17">
            <v>1388697.497</v>
          </cell>
        </row>
        <row r="18">
          <cell r="G18">
            <v>22116.444</v>
          </cell>
        </row>
        <row r="19">
          <cell r="G19">
            <v>379595.663</v>
          </cell>
        </row>
        <row r="20">
          <cell r="G20">
            <v>154823.946</v>
          </cell>
        </row>
        <row r="21">
          <cell r="G21">
            <v>164243.42199999999</v>
          </cell>
        </row>
        <row r="22">
          <cell r="G22">
            <v>10917.005999999999</v>
          </cell>
        </row>
        <row r="23">
          <cell r="G23">
            <v>1397600</v>
          </cell>
        </row>
        <row r="24">
          <cell r="G24">
            <v>245984.215</v>
          </cell>
        </row>
        <row r="25">
          <cell r="G25">
            <v>-1303896.4909999999</v>
          </cell>
        </row>
        <row r="26">
          <cell r="G26">
            <v>1380599.219</v>
          </cell>
        </row>
        <row r="27">
          <cell r="G27">
            <v>12966870.971000001</v>
          </cell>
        </row>
        <row r="28">
          <cell r="G28">
            <v>7633.652</v>
          </cell>
        </row>
        <row r="29">
          <cell r="G29">
            <v>43551.684000000001</v>
          </cell>
        </row>
        <row r="30">
          <cell r="G30">
            <v>1276.5840000000001</v>
          </cell>
        </row>
        <row r="31">
          <cell r="G31">
            <v>350679.99599999998</v>
          </cell>
        </row>
        <row r="32">
          <cell r="G32">
            <v>49064.14</v>
          </cell>
        </row>
        <row r="33">
          <cell r="G33">
            <v>1945652.1359999999</v>
          </cell>
        </row>
        <row r="34">
          <cell r="G34">
            <v>13146.565000000001</v>
          </cell>
        </row>
        <row r="35">
          <cell r="G35">
            <v>350091.60800000001</v>
          </cell>
        </row>
        <row r="36">
          <cell r="G36">
            <v>27818.7</v>
          </cell>
        </row>
        <row r="37">
          <cell r="G37">
            <v>476699.59899999999</v>
          </cell>
        </row>
        <row r="38">
          <cell r="G38">
            <v>93000.36</v>
          </cell>
        </row>
        <row r="39">
          <cell r="G39">
            <v>489751.59299999999</v>
          </cell>
        </row>
        <row r="40">
          <cell r="G40">
            <v>469643.54200000002</v>
          </cell>
        </row>
        <row r="41">
          <cell r="G41">
            <v>562988.11899999995</v>
          </cell>
        </row>
        <row r="42">
          <cell r="G42">
            <v>22256.329000000002</v>
          </cell>
        </row>
        <row r="43">
          <cell r="G43">
            <v>85036.801999999996</v>
          </cell>
        </row>
        <row r="44">
          <cell r="G44">
            <v>414262.36099999998</v>
          </cell>
        </row>
        <row r="45">
          <cell r="G45">
            <v>4267.1949999999997</v>
          </cell>
        </row>
        <row r="46">
          <cell r="G46">
            <v>299465.28600000002</v>
          </cell>
        </row>
        <row r="47">
          <cell r="G47">
            <v>42216.749000000003</v>
          </cell>
        </row>
        <row r="48">
          <cell r="G48">
            <v>1044.2439999999999</v>
          </cell>
        </row>
        <row r="49">
          <cell r="G49">
            <v>425093.27299999999</v>
          </cell>
        </row>
        <row r="50">
          <cell r="G50">
            <v>297267.94199999998</v>
          </cell>
        </row>
        <row r="52">
          <cell r="G52">
            <v>806315.22499999998</v>
          </cell>
        </row>
        <row r="53">
          <cell r="G53">
            <v>146776.06</v>
          </cell>
        </row>
        <row r="54">
          <cell r="G54">
            <v>46049.889000000003</v>
          </cell>
        </row>
        <row r="55">
          <cell r="G55">
            <v>22116.438999999998</v>
          </cell>
        </row>
        <row r="56">
          <cell r="G56">
            <v>245984.215</v>
          </cell>
        </row>
        <row r="57">
          <cell r="G57">
            <v>5941087.932</v>
          </cell>
        </row>
        <row r="58">
          <cell r="G58">
            <v>77360.456000000006</v>
          </cell>
        </row>
        <row r="59">
          <cell r="G59">
            <v>-77360.456000000006</v>
          </cell>
        </row>
        <row r="60">
          <cell r="G60">
            <v>1082112.9010000001</v>
          </cell>
        </row>
        <row r="61">
          <cell r="G61">
            <v>-1082112.9010000001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DFA01-C42C-4576-87A0-EE29BD4EA4D1}">
  <sheetPr>
    <pageSetUpPr fitToPage="1"/>
  </sheetPr>
  <dimension ref="B1:G143"/>
  <sheetViews>
    <sheetView tabSelected="1" zoomScaleNormal="100" zoomScaleSheetLayoutView="100" workbookViewId="0">
      <selection activeCell="D81" sqref="D81"/>
    </sheetView>
  </sheetViews>
  <sheetFormatPr baseColWidth="10" defaultRowHeight="9.75" customHeight="1" x14ac:dyDescent="0.25"/>
  <cols>
    <col min="1" max="1" width="5.42578125" style="1" customWidth="1"/>
    <col min="2" max="2" width="6.140625" style="14" customWidth="1"/>
    <col min="3" max="3" width="58.85546875" style="1" customWidth="1"/>
    <col min="4" max="4" width="15.5703125" style="1" customWidth="1"/>
    <col min="5" max="5" width="13.7109375" style="1" customWidth="1"/>
    <col min="6" max="16384" width="11.42578125" style="1"/>
  </cols>
  <sheetData>
    <row r="1" spans="2:6" ht="22.5" customHeight="1" x14ac:dyDescent="0.25">
      <c r="B1" s="20" t="s">
        <v>0</v>
      </c>
      <c r="C1" s="20"/>
      <c r="D1" s="20"/>
      <c r="E1" s="20"/>
    </row>
    <row r="2" spans="2:6" ht="12.75" customHeight="1" x14ac:dyDescent="0.25">
      <c r="B2" s="21" t="s">
        <v>1</v>
      </c>
      <c r="C2" s="21"/>
      <c r="D2" s="21"/>
      <c r="E2" s="21"/>
    </row>
    <row r="3" spans="2:6" ht="9.75" customHeight="1" x14ac:dyDescent="0.25">
      <c r="B3" s="20" t="s">
        <v>108</v>
      </c>
      <c r="C3" s="20"/>
      <c r="D3" s="20"/>
      <c r="E3" s="20"/>
    </row>
    <row r="4" spans="2:6" ht="9.75" customHeight="1" x14ac:dyDescent="0.25">
      <c r="B4" s="21" t="s">
        <v>2</v>
      </c>
      <c r="C4" s="21"/>
      <c r="D4" s="21"/>
      <c r="E4" s="21"/>
    </row>
    <row r="5" spans="2:6" ht="12.75" customHeight="1" x14ac:dyDescent="0.25">
      <c r="B5" s="2"/>
      <c r="C5" s="3"/>
      <c r="D5" s="3"/>
      <c r="E5" s="4"/>
      <c r="F5" s="4"/>
    </row>
    <row r="6" spans="2:6" ht="9.75" customHeight="1" x14ac:dyDescent="0.25">
      <c r="B6" s="5" t="s">
        <v>3</v>
      </c>
      <c r="C6" s="5" t="s">
        <v>4</v>
      </c>
      <c r="D6" s="5">
        <v>2022</v>
      </c>
      <c r="E6" s="5">
        <v>2021</v>
      </c>
    </row>
    <row r="7" spans="2:6" ht="9.75" customHeight="1" x14ac:dyDescent="0.25">
      <c r="B7" s="1"/>
      <c r="C7" s="6" t="s">
        <v>5</v>
      </c>
      <c r="D7" s="5"/>
      <c r="E7" s="5"/>
    </row>
    <row r="8" spans="2:6" ht="9.75" customHeight="1" x14ac:dyDescent="0.25">
      <c r="B8" s="1"/>
      <c r="C8" s="4" t="s">
        <v>6</v>
      </c>
    </row>
    <row r="9" spans="2:6" ht="9.75" customHeight="1" x14ac:dyDescent="0.25">
      <c r="B9" s="7">
        <v>1101</v>
      </c>
      <c r="C9" s="8" t="s">
        <v>7</v>
      </c>
      <c r="D9" s="8">
        <f>+[1]FT001_2022!G2</f>
        <v>602386.38800000004</v>
      </c>
      <c r="E9" s="8">
        <v>1082125.436</v>
      </c>
    </row>
    <row r="10" spans="2:6" ht="9.75" customHeight="1" x14ac:dyDescent="0.25">
      <c r="B10" s="7">
        <v>1103</v>
      </c>
      <c r="C10" s="8" t="s">
        <v>8</v>
      </c>
      <c r="D10" s="8">
        <f>+[1]FT001_2022!G3</f>
        <v>526563.73300000001</v>
      </c>
      <c r="E10" s="8">
        <v>543003.93799999997</v>
      </c>
    </row>
    <row r="11" spans="2:6" ht="9.75" customHeight="1" x14ac:dyDescent="0.25">
      <c r="B11" s="7"/>
      <c r="C11" s="4" t="s">
        <v>9</v>
      </c>
      <c r="D11" s="9">
        <f>+D9+D10</f>
        <v>1128950.121</v>
      </c>
      <c r="E11" s="9">
        <f>+E9+E10</f>
        <v>1625129.3739999998</v>
      </c>
    </row>
    <row r="12" spans="2:6" ht="9.75" customHeight="1" x14ac:dyDescent="0.25">
      <c r="B12" s="7">
        <v>1301</v>
      </c>
      <c r="C12" s="8" t="s">
        <v>10</v>
      </c>
      <c r="D12" s="8">
        <f>+[1]FT001_2022!G4</f>
        <v>371493.13400000002</v>
      </c>
      <c r="E12" s="8">
        <v>1005835.144</v>
      </c>
    </row>
    <row r="13" spans="2:6" ht="9.75" customHeight="1" x14ac:dyDescent="0.25">
      <c r="B13" s="7">
        <v>1308</v>
      </c>
      <c r="C13" s="8" t="s">
        <v>11</v>
      </c>
      <c r="D13" s="8">
        <f>+[1]FT001_2022!G5</f>
        <v>732450</v>
      </c>
      <c r="E13" s="8">
        <v>732450</v>
      </c>
    </row>
    <row r="14" spans="2:6" ht="9.75" customHeight="1" x14ac:dyDescent="0.25">
      <c r="B14" s="7">
        <v>1313</v>
      </c>
      <c r="C14" s="8" t="s">
        <v>12</v>
      </c>
      <c r="D14" s="8">
        <f>+[1]FT001_2022!G6</f>
        <v>612984.47900000005</v>
      </c>
      <c r="E14" s="8">
        <v>597518.63100000005</v>
      </c>
    </row>
    <row r="15" spans="2:6" ht="9.75" customHeight="1" x14ac:dyDescent="0.25">
      <c r="B15" s="7">
        <v>1314</v>
      </c>
      <c r="C15" s="8" t="s">
        <v>13</v>
      </c>
      <c r="D15" s="8">
        <f>+[1]FT001_2022!G7</f>
        <v>763199.38600000006</v>
      </c>
      <c r="E15" s="8">
        <v>456716.20299999998</v>
      </c>
    </row>
    <row r="16" spans="2:6" ht="9.75" customHeight="1" x14ac:dyDescent="0.25">
      <c r="B16" s="7">
        <v>1316</v>
      </c>
      <c r="C16" s="8" t="s">
        <v>14</v>
      </c>
      <c r="D16" s="8">
        <f>+[1]FT001_2022!G8</f>
        <v>0</v>
      </c>
      <c r="E16" s="8">
        <v>200</v>
      </c>
    </row>
    <row r="17" spans="2:5" ht="9.75" customHeight="1" x14ac:dyDescent="0.25">
      <c r="B17" s="7">
        <v>1319</v>
      </c>
      <c r="C17" s="8" t="s">
        <v>15</v>
      </c>
      <c r="D17" s="8">
        <f>+[1]FT001_2022!G9</f>
        <v>1293211.9709999999</v>
      </c>
      <c r="E17" s="8">
        <v>13342.085999999999</v>
      </c>
    </row>
    <row r="18" spans="2:5" ht="9.75" customHeight="1" x14ac:dyDescent="0.25">
      <c r="B18" s="7"/>
      <c r="C18" s="4" t="s">
        <v>16</v>
      </c>
      <c r="D18" s="9">
        <f>SUM(D12:D17)</f>
        <v>3773338.97</v>
      </c>
      <c r="E18" s="9">
        <f>SUM(E12:E17)</f>
        <v>2806062.0640000002</v>
      </c>
    </row>
    <row r="19" spans="2:5" ht="9.75" customHeight="1" x14ac:dyDescent="0.25">
      <c r="B19" s="7">
        <v>1401</v>
      </c>
      <c r="C19" s="8" t="s">
        <v>17</v>
      </c>
      <c r="D19" s="8">
        <f>+[1]FT001_2022!G10</f>
        <v>251941.462</v>
      </c>
      <c r="E19" s="8">
        <v>481757.75400000002</v>
      </c>
    </row>
    <row r="20" spans="2:5" ht="9.75" customHeight="1" x14ac:dyDescent="0.25">
      <c r="B20" s="7"/>
      <c r="C20" s="4" t="s">
        <v>18</v>
      </c>
      <c r="D20" s="9">
        <f>+D19</f>
        <v>251941.462</v>
      </c>
      <c r="E20" s="9">
        <f>+E19</f>
        <v>481757.75400000002</v>
      </c>
    </row>
    <row r="21" spans="2:5" ht="9.75" customHeight="1" x14ac:dyDescent="0.25">
      <c r="B21" s="7">
        <v>1501</v>
      </c>
      <c r="C21" s="8" t="s">
        <v>19</v>
      </c>
      <c r="D21" s="8">
        <f>+[1]FT001_2022!G11</f>
        <v>4328426.42</v>
      </c>
      <c r="E21" s="8">
        <v>4079293.2919999999</v>
      </c>
    </row>
    <row r="22" spans="2:5" ht="9.75" customHeight="1" x14ac:dyDescent="0.25">
      <c r="B22" s="7">
        <v>1503</v>
      </c>
      <c r="C22" s="8" t="s">
        <v>20</v>
      </c>
      <c r="D22" s="10">
        <f>+[1]FT001_2022!G12</f>
        <v>-3008294.0890000002</v>
      </c>
      <c r="E22" s="10">
        <v>-2637450.8160000001</v>
      </c>
    </row>
    <row r="23" spans="2:5" ht="9.75" customHeight="1" x14ac:dyDescent="0.25">
      <c r="B23" s="7"/>
      <c r="C23" s="4" t="s">
        <v>21</v>
      </c>
      <c r="D23" s="9">
        <f>SUM(D21:D22)</f>
        <v>1320132.3309999998</v>
      </c>
      <c r="E23" s="9">
        <f>SUM(E21:E22)</f>
        <v>1441842.4759999998</v>
      </c>
    </row>
    <row r="24" spans="2:5" ht="9.75" customHeight="1" x14ac:dyDescent="0.25">
      <c r="B24" s="7">
        <v>1701</v>
      </c>
      <c r="C24" s="8" t="s">
        <v>22</v>
      </c>
      <c r="D24" s="8">
        <f>+[1]FT001_2022!G13</f>
        <v>2574068.1919999998</v>
      </c>
      <c r="E24" s="8">
        <v>2571995.2919999999</v>
      </c>
    </row>
    <row r="25" spans="2:5" ht="9.75" customHeight="1" x14ac:dyDescent="0.25">
      <c r="B25" s="7">
        <v>1703</v>
      </c>
      <c r="C25" s="8" t="s">
        <v>23</v>
      </c>
      <c r="D25" s="10">
        <f>+[1]FT001_2022!G14</f>
        <v>-709990.65099999995</v>
      </c>
      <c r="E25" s="8">
        <v>-412722.71</v>
      </c>
    </row>
    <row r="26" spans="2:5" ht="9.75" customHeight="1" x14ac:dyDescent="0.25">
      <c r="B26" s="7"/>
      <c r="C26" s="4" t="s">
        <v>24</v>
      </c>
      <c r="D26" s="9">
        <f>+D24+D25</f>
        <v>1864077.5409999997</v>
      </c>
      <c r="E26" s="9">
        <f>+E24+E25</f>
        <v>2159272.5819999999</v>
      </c>
    </row>
    <row r="27" spans="2:5" ht="9.75" customHeight="1" thickBot="1" x14ac:dyDescent="0.3">
      <c r="B27" s="7"/>
      <c r="C27" s="4" t="s">
        <v>25</v>
      </c>
      <c r="D27" s="11">
        <f>+D26+D23+D20+D18+D11</f>
        <v>8338440.4249999998</v>
      </c>
      <c r="E27" s="11">
        <f>+E26+E23+E20+E18+E11</f>
        <v>8514064.25</v>
      </c>
    </row>
    <row r="28" spans="2:5" ht="9.75" customHeight="1" thickTop="1" x14ac:dyDescent="0.25">
      <c r="B28" s="7"/>
      <c r="C28" s="4"/>
      <c r="D28" s="9"/>
      <c r="E28" s="9"/>
    </row>
    <row r="29" spans="2:5" ht="9.75" customHeight="1" x14ac:dyDescent="0.25">
      <c r="B29" s="7">
        <v>8303</v>
      </c>
      <c r="C29" s="8" t="s">
        <v>26</v>
      </c>
      <c r="D29" s="8">
        <f>+[1]FT001_2022!G58</f>
        <v>77360.456000000006</v>
      </c>
      <c r="E29" s="8">
        <v>104885.52499999999</v>
      </c>
    </row>
    <row r="30" spans="2:5" ht="9.75" customHeight="1" x14ac:dyDescent="0.25">
      <c r="B30" s="7">
        <v>9103</v>
      </c>
      <c r="C30" s="8" t="s">
        <v>27</v>
      </c>
      <c r="D30" s="8">
        <f>+[1]FT001_2022!G60</f>
        <v>1082112.9010000001</v>
      </c>
      <c r="E30" s="8">
        <v>59512.2</v>
      </c>
    </row>
    <row r="31" spans="2:5" ht="10.5" customHeight="1" x14ac:dyDescent="0.25">
      <c r="B31" s="7"/>
      <c r="C31" s="4" t="s">
        <v>28</v>
      </c>
      <c r="D31" s="9">
        <f>+D29+D30</f>
        <v>1159473.3570000001</v>
      </c>
      <c r="E31" s="9">
        <f>+E29+E30</f>
        <v>164397.72499999998</v>
      </c>
    </row>
    <row r="32" spans="2:5" ht="9.75" customHeight="1" x14ac:dyDescent="0.25">
      <c r="B32" s="7"/>
      <c r="C32" s="3"/>
      <c r="D32" s="8"/>
      <c r="E32" s="8"/>
    </row>
    <row r="33" spans="2:5" ht="9.75" customHeight="1" x14ac:dyDescent="0.25">
      <c r="B33" s="7"/>
      <c r="C33" s="6" t="s">
        <v>29</v>
      </c>
      <c r="D33" s="9"/>
      <c r="E33" s="9"/>
    </row>
    <row r="34" spans="2:5" ht="9.75" customHeight="1" x14ac:dyDescent="0.25">
      <c r="B34" s="7"/>
      <c r="C34" s="4" t="s">
        <v>30</v>
      </c>
      <c r="D34" s="9"/>
      <c r="E34" s="9"/>
    </row>
    <row r="35" spans="2:5" ht="9.75" customHeight="1" x14ac:dyDescent="0.25">
      <c r="B35" s="7">
        <v>2101</v>
      </c>
      <c r="C35" s="8" t="s">
        <v>31</v>
      </c>
      <c r="D35" s="8">
        <f>+[1]FT001_2022!G15</f>
        <v>2074537.122</v>
      </c>
      <c r="E35" s="8">
        <v>2461079.236</v>
      </c>
    </row>
    <row r="36" spans="2:5" ht="9.75" customHeight="1" x14ac:dyDescent="0.25">
      <c r="B36" s="7"/>
      <c r="C36" s="4" t="s">
        <v>32</v>
      </c>
      <c r="D36" s="9">
        <f>SUM(D35:D35)</f>
        <v>2074537.122</v>
      </c>
      <c r="E36" s="9">
        <f>SUM(E35:E35)</f>
        <v>2461079.236</v>
      </c>
    </row>
    <row r="37" spans="2:5" ht="9.75" customHeight="1" x14ac:dyDescent="0.25">
      <c r="B37" s="7">
        <v>2105</v>
      </c>
      <c r="C37" s="8" t="s">
        <v>33</v>
      </c>
      <c r="D37" s="8">
        <f>+[1]FT001_2022!G16</f>
        <v>2423222.3820000002</v>
      </c>
      <c r="E37" s="8">
        <v>1752315.9739999999</v>
      </c>
    </row>
    <row r="38" spans="2:5" ht="9.75" customHeight="1" x14ac:dyDescent="0.25">
      <c r="B38" s="7"/>
      <c r="C38" s="4" t="s">
        <v>34</v>
      </c>
      <c r="D38" s="9">
        <f>+D37</f>
        <v>2423222.3820000002</v>
      </c>
      <c r="E38" s="9">
        <f>+E37</f>
        <v>1752315.9739999999</v>
      </c>
    </row>
    <row r="39" spans="2:5" ht="9.75" customHeight="1" x14ac:dyDescent="0.25">
      <c r="B39" s="7">
        <v>2120</v>
      </c>
      <c r="C39" s="8" t="s">
        <v>35</v>
      </c>
      <c r="D39" s="8">
        <f>+[1]FT001_2022!G17</f>
        <v>1388697.497</v>
      </c>
      <c r="E39" s="8">
        <v>2221246.5380000002</v>
      </c>
    </row>
    <row r="40" spans="2:5" ht="9.75" customHeight="1" x14ac:dyDescent="0.25">
      <c r="B40" s="7"/>
      <c r="C40" s="4" t="s">
        <v>36</v>
      </c>
      <c r="D40" s="9">
        <f>+D39</f>
        <v>1388697.497</v>
      </c>
      <c r="E40" s="9">
        <f>+E39</f>
        <v>2221246.5380000002</v>
      </c>
    </row>
    <row r="41" spans="2:5" ht="9.75" customHeight="1" x14ac:dyDescent="0.25">
      <c r="B41" s="7">
        <v>2201</v>
      </c>
      <c r="C41" s="8" t="s">
        <v>37</v>
      </c>
      <c r="D41" s="8">
        <v>0</v>
      </c>
      <c r="E41" s="8">
        <v>0</v>
      </c>
    </row>
    <row r="42" spans="2:5" ht="9.75" customHeight="1" x14ac:dyDescent="0.25">
      <c r="B42" s="7">
        <v>2202</v>
      </c>
      <c r="C42" s="8" t="s">
        <v>38</v>
      </c>
      <c r="D42" s="8">
        <v>0</v>
      </c>
      <c r="E42" s="8">
        <v>0</v>
      </c>
    </row>
    <row r="43" spans="2:5" ht="9.75" customHeight="1" x14ac:dyDescent="0.25">
      <c r="B43" s="7">
        <v>2204</v>
      </c>
      <c r="C43" s="8" t="s">
        <v>39</v>
      </c>
      <c r="D43" s="8">
        <v>0</v>
      </c>
      <c r="E43" s="8">
        <v>0</v>
      </c>
    </row>
    <row r="44" spans="2:5" ht="10.5" customHeight="1" x14ac:dyDescent="0.25">
      <c r="B44" s="7">
        <v>2212</v>
      </c>
      <c r="C44" s="8" t="s">
        <v>40</v>
      </c>
      <c r="D44" s="8">
        <f>+[1]FT001_2022!G18</f>
        <v>22116.444</v>
      </c>
      <c r="E44" s="8">
        <v>86018.111000000004</v>
      </c>
    </row>
    <row r="45" spans="2:5" ht="9.75" customHeight="1" x14ac:dyDescent="0.25">
      <c r="B45" s="7"/>
      <c r="C45" s="12" t="s">
        <v>41</v>
      </c>
      <c r="D45" s="9">
        <f>+D42+D43+D44+D41</f>
        <v>22116.444</v>
      </c>
      <c r="E45" s="9">
        <f>+E42+E43+E44+E41</f>
        <v>86018.111000000004</v>
      </c>
    </row>
    <row r="46" spans="2:5" ht="8.25" customHeight="1" x14ac:dyDescent="0.25">
      <c r="B46" s="7">
        <v>2301</v>
      </c>
      <c r="C46" s="8" t="s">
        <v>42</v>
      </c>
      <c r="D46" s="8">
        <f>+[1]FT001_2022!G19</f>
        <v>379595.663</v>
      </c>
      <c r="E46" s="8">
        <v>327415.94799999997</v>
      </c>
    </row>
    <row r="47" spans="2:5" ht="9.75" customHeight="1" x14ac:dyDescent="0.25">
      <c r="B47" s="7"/>
      <c r="C47" s="4" t="s">
        <v>43</v>
      </c>
      <c r="D47" s="9">
        <f>+D46</f>
        <v>379595.663</v>
      </c>
      <c r="E47" s="9">
        <f>+E46</f>
        <v>327415.94799999997</v>
      </c>
    </row>
    <row r="48" spans="2:5" ht="9.75" customHeight="1" x14ac:dyDescent="0.25">
      <c r="B48" s="7">
        <v>2403</v>
      </c>
      <c r="C48" s="8" t="s">
        <v>44</v>
      </c>
      <c r="D48" s="8">
        <f>+[1]FT001_2022!G20</f>
        <v>154823.946</v>
      </c>
      <c r="E48" s="8">
        <v>23939.129000000001</v>
      </c>
    </row>
    <row r="49" spans="2:5" ht="9.75" customHeight="1" x14ac:dyDescent="0.25">
      <c r="B49" s="7"/>
      <c r="C49" s="4" t="s">
        <v>43</v>
      </c>
      <c r="D49" s="9">
        <f>+D48</f>
        <v>154823.946</v>
      </c>
      <c r="E49" s="9">
        <f>+E48</f>
        <v>23939.129000000001</v>
      </c>
    </row>
    <row r="50" spans="2:5" ht="8.25" customHeight="1" x14ac:dyDescent="0.25">
      <c r="B50" s="7">
        <v>2501</v>
      </c>
      <c r="C50" s="8" t="s">
        <v>45</v>
      </c>
      <c r="D50" s="8">
        <f>+[1]FT001_2022!G21</f>
        <v>164243.42199999999</v>
      </c>
      <c r="E50" s="8">
        <v>161790.58799999999</v>
      </c>
    </row>
    <row r="51" spans="2:5" ht="8.25" customHeight="1" x14ac:dyDescent="0.25">
      <c r="B51" s="7">
        <v>2509</v>
      </c>
      <c r="C51" s="8" t="s">
        <v>46</v>
      </c>
      <c r="D51" s="8">
        <f>+[1]FT001_2022!G22</f>
        <v>10917.005999999999</v>
      </c>
      <c r="E51" s="8">
        <v>5955.9970000000003</v>
      </c>
    </row>
    <row r="52" spans="2:5" ht="9.75" customHeight="1" x14ac:dyDescent="0.25">
      <c r="B52" s="7"/>
      <c r="C52" s="4" t="s">
        <v>47</v>
      </c>
      <c r="D52" s="9">
        <f>+D50+D51</f>
        <v>175160.42799999999</v>
      </c>
      <c r="E52" s="9">
        <f>+E50+E51</f>
        <v>167746.58499999999</v>
      </c>
    </row>
    <row r="53" spans="2:5" ht="9.75" customHeight="1" x14ac:dyDescent="0.25">
      <c r="B53" s="7"/>
      <c r="C53" s="4" t="s">
        <v>48</v>
      </c>
      <c r="D53" s="9">
        <f>+D36+D38+D40+D45+D47+D52+D49</f>
        <v>6618153.4820000008</v>
      </c>
      <c r="E53" s="9">
        <f>+E36+E38+E40+E45+E47+E52+E49</f>
        <v>7039761.5209999988</v>
      </c>
    </row>
    <row r="54" spans="2:5" ht="9.75" hidden="1" customHeight="1" x14ac:dyDescent="0.25">
      <c r="B54" s="7"/>
      <c r="C54" s="8"/>
      <c r="D54" s="8"/>
      <c r="E54" s="8"/>
    </row>
    <row r="55" spans="2:5" ht="9.75" hidden="1" customHeight="1" x14ac:dyDescent="0.25">
      <c r="B55" s="7"/>
      <c r="C55" s="8"/>
      <c r="D55" s="8"/>
      <c r="E55" s="8"/>
    </row>
    <row r="56" spans="2:5" ht="9.75" customHeight="1" x14ac:dyDescent="0.25">
      <c r="B56" s="7"/>
      <c r="C56" s="4" t="s">
        <v>49</v>
      </c>
      <c r="D56" s="9">
        <v>0</v>
      </c>
      <c r="E56" s="9">
        <v>0</v>
      </c>
    </row>
    <row r="57" spans="2:5" ht="9.75" hidden="1" customHeight="1" x14ac:dyDescent="0.25">
      <c r="B57" s="7"/>
      <c r="C57" s="4" t="s">
        <v>50</v>
      </c>
      <c r="D57" s="11">
        <f>+D53+D56</f>
        <v>6618153.4820000008</v>
      </c>
      <c r="E57" s="11">
        <f>+E53+E56</f>
        <v>7039761.5209999988</v>
      </c>
    </row>
    <row r="58" spans="2:5" ht="9.75" customHeight="1" thickBot="1" x14ac:dyDescent="0.3">
      <c r="B58" s="7"/>
      <c r="C58" s="4" t="s">
        <v>50</v>
      </c>
      <c r="D58" s="11">
        <f>+D53+D56</f>
        <v>6618153.4820000008</v>
      </c>
      <c r="E58" s="11">
        <f>+E53+E56</f>
        <v>7039761.5209999988</v>
      </c>
    </row>
    <row r="59" spans="2:5" ht="9.75" customHeight="1" thickTop="1" x14ac:dyDescent="0.25">
      <c r="B59" s="7"/>
      <c r="C59" s="4"/>
      <c r="D59" s="9"/>
      <c r="E59" s="9"/>
    </row>
    <row r="60" spans="2:5" ht="9.75" customHeight="1" x14ac:dyDescent="0.25">
      <c r="B60" s="7"/>
      <c r="C60" s="6" t="s">
        <v>51</v>
      </c>
      <c r="D60" s="8"/>
      <c r="E60" s="8"/>
    </row>
    <row r="61" spans="2:5" ht="9.75" customHeight="1" x14ac:dyDescent="0.25">
      <c r="B61" s="7">
        <v>3101</v>
      </c>
      <c r="C61" s="8" t="s">
        <v>52</v>
      </c>
      <c r="D61" s="8">
        <f>+[1]FT001_2022!G23</f>
        <v>1397600</v>
      </c>
      <c r="E61" s="8">
        <v>1397600</v>
      </c>
    </row>
    <row r="62" spans="2:5" ht="9.75" customHeight="1" x14ac:dyDescent="0.25">
      <c r="B62" s="7">
        <v>3501</v>
      </c>
      <c r="C62" s="8" t="s">
        <v>53</v>
      </c>
      <c r="D62" s="10">
        <f>+[1]FT001_2022!G24</f>
        <v>245984.215</v>
      </c>
      <c r="E62" s="10">
        <v>-313751.96500000003</v>
      </c>
    </row>
    <row r="63" spans="2:5" ht="9.75" customHeight="1" x14ac:dyDescent="0.25">
      <c r="B63" s="7">
        <v>3502</v>
      </c>
      <c r="C63" s="8" t="s">
        <v>54</v>
      </c>
      <c r="D63" s="10">
        <f>+[1]FT001_2022!G25</f>
        <v>-1303896.4909999999</v>
      </c>
      <c r="E63" s="10">
        <v>-990144.52500000002</v>
      </c>
    </row>
    <row r="64" spans="2:5" ht="9.75" customHeight="1" x14ac:dyDescent="0.25">
      <c r="B64" s="7">
        <v>3503</v>
      </c>
      <c r="C64" s="8" t="s">
        <v>55</v>
      </c>
      <c r="D64" s="8">
        <f>+[1]FT001_2022!G26</f>
        <v>1380599.219</v>
      </c>
      <c r="E64" s="8">
        <f>1380599219/1000</f>
        <v>1380599.219</v>
      </c>
    </row>
    <row r="65" spans="2:5" ht="9.75" hidden="1" customHeight="1" x14ac:dyDescent="0.25">
      <c r="B65" s="7"/>
      <c r="C65" s="4" t="s">
        <v>56</v>
      </c>
      <c r="D65" s="13">
        <f>SUM(D61:D64)</f>
        <v>1720286.9430000002</v>
      </c>
      <c r="E65" s="13">
        <f>SUM(E61:E64)</f>
        <v>1474302.7289999998</v>
      </c>
    </row>
    <row r="66" spans="2:5" ht="9.75" customHeight="1" thickBot="1" x14ac:dyDescent="0.3">
      <c r="B66" s="7"/>
      <c r="C66" s="4" t="s">
        <v>57</v>
      </c>
      <c r="D66" s="11">
        <f>+D57+D65</f>
        <v>8338440.4250000007</v>
      </c>
      <c r="E66" s="11">
        <f>+E57+E65</f>
        <v>8514064.2499999981</v>
      </c>
    </row>
    <row r="67" spans="2:5" ht="9.75" customHeight="1" thickTop="1" x14ac:dyDescent="0.25">
      <c r="B67" s="7"/>
      <c r="C67" s="3"/>
      <c r="D67" s="9"/>
      <c r="E67" s="9"/>
    </row>
    <row r="68" spans="2:5" ht="9.75" customHeight="1" x14ac:dyDescent="0.25">
      <c r="B68" s="7">
        <v>8603</v>
      </c>
      <c r="C68" s="3" t="s">
        <v>26</v>
      </c>
      <c r="D68" s="10">
        <f>+[1]FT001_2022!G59</f>
        <v>-77360.456000000006</v>
      </c>
      <c r="E68" s="10">
        <v>-104885.52499999999</v>
      </c>
    </row>
    <row r="69" spans="2:5" ht="9.75" customHeight="1" x14ac:dyDescent="0.25">
      <c r="B69" s="7">
        <v>9403</v>
      </c>
      <c r="C69" s="8" t="s">
        <v>27</v>
      </c>
      <c r="D69" s="10">
        <f>+[1]FT001_2022!G61</f>
        <v>-1082112.9010000001</v>
      </c>
      <c r="E69" s="10">
        <v>-59512.2</v>
      </c>
    </row>
    <row r="70" spans="2:5" ht="9.75" customHeight="1" x14ac:dyDescent="0.25">
      <c r="B70" s="7"/>
      <c r="C70" s="4" t="s">
        <v>58</v>
      </c>
      <c r="D70" s="13">
        <f>+D68+D69</f>
        <v>-1159473.3570000001</v>
      </c>
      <c r="E70" s="13">
        <f>+E68+E69</f>
        <v>-164397.72499999998</v>
      </c>
    </row>
    <row r="71" spans="2:5" ht="9.75" customHeight="1" x14ac:dyDescent="0.25">
      <c r="B71" s="7"/>
      <c r="C71" s="3"/>
      <c r="D71" s="9"/>
      <c r="E71" s="9"/>
    </row>
    <row r="72" spans="2:5" ht="9.75" customHeight="1" x14ac:dyDescent="0.25">
      <c r="B72" s="7"/>
      <c r="C72" s="3"/>
      <c r="D72" s="9"/>
      <c r="E72" s="9"/>
    </row>
    <row r="73" spans="2:5" ht="9.75" customHeight="1" x14ac:dyDescent="0.25">
      <c r="B73" s="7"/>
      <c r="C73" s="3"/>
      <c r="D73" s="9"/>
      <c r="E73" s="9"/>
    </row>
    <row r="74" spans="2:5" ht="9.75" customHeight="1" x14ac:dyDescent="0.25">
      <c r="B74" s="2"/>
      <c r="C74" s="3"/>
      <c r="D74" s="9"/>
      <c r="E74" s="9"/>
    </row>
    <row r="75" spans="2:5" ht="9.75" customHeight="1" x14ac:dyDescent="0.25">
      <c r="C75" s="4" t="s">
        <v>59</v>
      </c>
      <c r="D75" s="4" t="s">
        <v>60</v>
      </c>
      <c r="E75" s="9"/>
    </row>
    <row r="76" spans="2:5" ht="9.75" customHeight="1" x14ac:dyDescent="0.25">
      <c r="C76" s="3" t="s">
        <v>61</v>
      </c>
      <c r="D76" s="3" t="s">
        <v>62</v>
      </c>
      <c r="E76" s="9"/>
    </row>
    <row r="77" spans="2:5" ht="9.75" customHeight="1" x14ac:dyDescent="0.25">
      <c r="C77" s="3"/>
      <c r="D77" s="3" t="s">
        <v>63</v>
      </c>
      <c r="E77" s="9"/>
    </row>
    <row r="78" spans="2:5" ht="9.75" customHeight="1" x14ac:dyDescent="0.25">
      <c r="C78" s="4"/>
      <c r="E78" s="9"/>
    </row>
    <row r="79" spans="2:5" ht="9.75" customHeight="1" x14ac:dyDescent="0.25">
      <c r="C79" s="4" t="s">
        <v>64</v>
      </c>
      <c r="E79" s="9"/>
    </row>
    <row r="80" spans="2:5" ht="9.75" customHeight="1" x14ac:dyDescent="0.25">
      <c r="C80" s="3" t="s">
        <v>65</v>
      </c>
      <c r="E80" s="9"/>
    </row>
    <row r="81" spans="2:5" ht="9.75" customHeight="1" x14ac:dyDescent="0.25">
      <c r="C81" s="3" t="s">
        <v>66</v>
      </c>
      <c r="E81" s="9"/>
    </row>
    <row r="82" spans="2:5" ht="9.75" customHeight="1" x14ac:dyDescent="0.25">
      <c r="B82" s="2"/>
      <c r="C82" s="3"/>
      <c r="D82" s="9"/>
      <c r="E82" s="9"/>
    </row>
    <row r="83" spans="2:5" ht="14.25" customHeight="1" x14ac:dyDescent="0.25">
      <c r="B83" s="2"/>
      <c r="C83" s="4"/>
      <c r="D83" s="9"/>
      <c r="E83" s="9"/>
    </row>
    <row r="84" spans="2:5" ht="14.25" customHeight="1" x14ac:dyDescent="0.25">
      <c r="B84" s="2"/>
      <c r="C84" s="4"/>
      <c r="D84" s="9"/>
      <c r="E84" s="9"/>
    </row>
    <row r="85" spans="2:5" ht="20.25" customHeight="1" x14ac:dyDescent="0.25">
      <c r="B85" s="3"/>
      <c r="D85" s="4"/>
      <c r="E85" s="4"/>
    </row>
    <row r="87" spans="2:5" ht="9.75" customHeight="1" x14ac:dyDescent="0.25">
      <c r="B87" s="21" t="s">
        <v>0</v>
      </c>
      <c r="C87" s="21"/>
      <c r="D87" s="21"/>
      <c r="E87" s="21"/>
    </row>
    <row r="88" spans="2:5" ht="9.75" customHeight="1" x14ac:dyDescent="0.25">
      <c r="B88" s="21" t="s">
        <v>67</v>
      </c>
      <c r="C88" s="21"/>
      <c r="D88" s="21"/>
      <c r="E88" s="21"/>
    </row>
    <row r="89" spans="2:5" ht="12" customHeight="1" x14ac:dyDescent="0.25">
      <c r="B89" s="20" t="s">
        <v>109</v>
      </c>
      <c r="C89" s="20"/>
      <c r="D89" s="20"/>
      <c r="E89" s="20"/>
    </row>
    <row r="90" spans="2:5" ht="9.75" customHeight="1" x14ac:dyDescent="0.25">
      <c r="B90" s="21" t="s">
        <v>2</v>
      </c>
      <c r="C90" s="21"/>
      <c r="D90" s="21"/>
      <c r="E90" s="21"/>
    </row>
    <row r="91" spans="2:5" ht="9.75" customHeight="1" x14ac:dyDescent="0.25">
      <c r="B91" s="3"/>
      <c r="C91" s="3"/>
      <c r="D91" s="3"/>
      <c r="E91" s="4"/>
    </row>
    <row r="92" spans="2:5" ht="9.75" customHeight="1" x14ac:dyDescent="0.25">
      <c r="B92" s="5" t="s">
        <v>3</v>
      </c>
      <c r="C92" s="5" t="s">
        <v>4</v>
      </c>
      <c r="D92" s="5">
        <v>2022</v>
      </c>
      <c r="E92" s="5">
        <v>2021</v>
      </c>
    </row>
    <row r="93" spans="2:5" ht="9.75" customHeight="1" x14ac:dyDescent="0.25">
      <c r="B93" s="5"/>
      <c r="C93" s="15" t="s">
        <v>68</v>
      </c>
      <c r="D93" s="3"/>
      <c r="E93" s="3"/>
    </row>
    <row r="94" spans="2:5" ht="9.75" customHeight="1" x14ac:dyDescent="0.25">
      <c r="B94" s="7">
        <v>4101</v>
      </c>
      <c r="C94" s="8" t="s">
        <v>69</v>
      </c>
      <c r="D94" s="8">
        <f>+[1]FT001_2022!G27</f>
        <v>12966870.971000001</v>
      </c>
      <c r="E94" s="8">
        <v>10478285.611</v>
      </c>
    </row>
    <row r="95" spans="2:5" ht="9.75" hidden="1" customHeight="1" x14ac:dyDescent="0.25">
      <c r="B95" s="7">
        <v>4201</v>
      </c>
      <c r="C95" s="8" t="s">
        <v>70</v>
      </c>
      <c r="D95" s="8">
        <v>476155</v>
      </c>
      <c r="E95" s="8">
        <v>476155</v>
      </c>
    </row>
    <row r="96" spans="2:5" ht="9.75" customHeight="1" x14ac:dyDescent="0.25">
      <c r="B96" s="7">
        <v>6101</v>
      </c>
      <c r="C96" s="8" t="s">
        <v>71</v>
      </c>
      <c r="D96" s="8">
        <f>+[1]FT001_2022!G57</f>
        <v>5941087.932</v>
      </c>
      <c r="E96" s="8">
        <v>4872082.0630000001</v>
      </c>
    </row>
    <row r="97" spans="2:6" ht="9.75" customHeight="1" thickBot="1" x14ac:dyDescent="0.3">
      <c r="B97" s="7"/>
      <c r="C97" s="4" t="s">
        <v>72</v>
      </c>
      <c r="D97" s="16">
        <f>+D94-D96</f>
        <v>7025783.0390000008</v>
      </c>
      <c r="E97" s="16">
        <f>+E94-E96+1</f>
        <v>5606204.5479999995</v>
      </c>
      <c r="F97" s="17"/>
    </row>
    <row r="98" spans="2:6" ht="9.75" customHeight="1" x14ac:dyDescent="0.25">
      <c r="B98" s="7">
        <v>5101</v>
      </c>
      <c r="C98" s="8" t="s">
        <v>73</v>
      </c>
      <c r="D98" s="8">
        <f>+[1]FT001_2022!G33</f>
        <v>1945652.1359999999</v>
      </c>
      <c r="E98" s="8">
        <v>1818861.37</v>
      </c>
    </row>
    <row r="99" spans="2:6" ht="9.75" customHeight="1" x14ac:dyDescent="0.25">
      <c r="B99" s="7">
        <v>5102</v>
      </c>
      <c r="C99" s="8" t="s">
        <v>74</v>
      </c>
      <c r="D99" s="8">
        <f>+[1]FT001_2022!G34</f>
        <v>13146.565000000001</v>
      </c>
      <c r="E99" s="8">
        <v>28802.988000000001</v>
      </c>
    </row>
    <row r="100" spans="2:6" ht="9.75" customHeight="1" x14ac:dyDescent="0.25">
      <c r="B100" s="7">
        <v>5103</v>
      </c>
      <c r="C100" s="8" t="s">
        <v>75</v>
      </c>
      <c r="D100" s="8">
        <f>+[1]FT001_2022!G35</f>
        <v>350091.60800000001</v>
      </c>
      <c r="E100" s="8">
        <v>290724.495</v>
      </c>
    </row>
    <row r="101" spans="2:6" ht="9.75" customHeight="1" x14ac:dyDescent="0.25">
      <c r="B101" s="7">
        <v>5104</v>
      </c>
      <c r="C101" s="8" t="s">
        <v>76</v>
      </c>
      <c r="D101" s="8">
        <f>+[1]FT001_2022!G36</f>
        <v>27818.7</v>
      </c>
      <c r="E101" s="8">
        <v>25202.1</v>
      </c>
    </row>
    <row r="102" spans="2:6" ht="9.75" customHeight="1" x14ac:dyDescent="0.25">
      <c r="B102" s="7">
        <v>5105</v>
      </c>
      <c r="C102" s="8" t="s">
        <v>77</v>
      </c>
      <c r="D102" s="8">
        <f>+[1]FT001_2022!G37</f>
        <v>476699.59899999999</v>
      </c>
      <c r="E102" s="8">
        <v>386399.29399999999</v>
      </c>
    </row>
    <row r="103" spans="2:6" ht="9.75" customHeight="1" x14ac:dyDescent="0.25">
      <c r="B103" s="7">
        <v>5106</v>
      </c>
      <c r="C103" s="8" t="s">
        <v>78</v>
      </c>
      <c r="D103" s="8">
        <f>+[1]FT001_2022!G38</f>
        <v>93000.36</v>
      </c>
      <c r="E103" s="8">
        <v>21455.34</v>
      </c>
    </row>
    <row r="104" spans="2:6" ht="9.75" customHeight="1" x14ac:dyDescent="0.25">
      <c r="B104" s="7">
        <v>5107</v>
      </c>
      <c r="C104" s="8" t="s">
        <v>79</v>
      </c>
      <c r="D104" s="8">
        <f>+[1]FT001_2022!G39</f>
        <v>489751.59299999999</v>
      </c>
      <c r="E104" s="8">
        <v>426327.37300000002</v>
      </c>
    </row>
    <row r="105" spans="2:6" ht="9.75" customHeight="1" x14ac:dyDescent="0.25">
      <c r="B105" s="7">
        <v>5108</v>
      </c>
      <c r="C105" s="8" t="s">
        <v>80</v>
      </c>
      <c r="D105" s="8">
        <f>+[1]FT001_2022!G40</f>
        <v>469643.54200000002</v>
      </c>
      <c r="E105" s="8">
        <v>382612.43300000002</v>
      </c>
    </row>
    <row r="106" spans="2:6" ht="9.75" customHeight="1" x14ac:dyDescent="0.25">
      <c r="B106" s="7">
        <v>5109</v>
      </c>
      <c r="C106" s="8" t="s">
        <v>81</v>
      </c>
      <c r="D106" s="8">
        <f>+[1]FT001_2022!G41</f>
        <v>562988.11899999995</v>
      </c>
      <c r="E106" s="8">
        <v>537876.64</v>
      </c>
    </row>
    <row r="107" spans="2:6" ht="9.75" customHeight="1" x14ac:dyDescent="0.25">
      <c r="B107" s="7">
        <v>5111</v>
      </c>
      <c r="C107" s="8" t="s">
        <v>82</v>
      </c>
      <c r="D107" s="8">
        <f>+[1]FT001_2022!G42</f>
        <v>22256.329000000002</v>
      </c>
      <c r="E107" s="8">
        <v>21449.806</v>
      </c>
    </row>
    <row r="108" spans="2:6" ht="9.75" customHeight="1" x14ac:dyDescent="0.25">
      <c r="B108" s="7">
        <v>5112</v>
      </c>
      <c r="C108" s="8" t="s">
        <v>83</v>
      </c>
      <c r="D108" s="8">
        <f>+[1]FT001_2022!G43</f>
        <v>85036.801999999996</v>
      </c>
      <c r="E108" s="8">
        <v>72802.61</v>
      </c>
    </row>
    <row r="109" spans="2:6" ht="9.75" customHeight="1" x14ac:dyDescent="0.25">
      <c r="B109" s="7">
        <v>5113</v>
      </c>
      <c r="C109" s="8" t="s">
        <v>84</v>
      </c>
      <c r="D109" s="8">
        <f>+[1]FT001_2022!G44</f>
        <v>414262.36099999998</v>
      </c>
      <c r="E109" s="8">
        <v>293606.62699999998</v>
      </c>
    </row>
    <row r="110" spans="2:6" ht="9.75" customHeight="1" x14ac:dyDescent="0.25">
      <c r="B110" s="7">
        <v>5114</v>
      </c>
      <c r="C110" s="8" t="s">
        <v>85</v>
      </c>
      <c r="D110" s="8">
        <f>+[1]FT001_2022!G45</f>
        <v>4267.1949999999997</v>
      </c>
      <c r="E110" s="8">
        <v>8364.7999999999993</v>
      </c>
    </row>
    <row r="111" spans="2:6" ht="9.75" customHeight="1" x14ac:dyDescent="0.25">
      <c r="B111" s="7">
        <v>5115</v>
      </c>
      <c r="C111" s="8" t="s">
        <v>86</v>
      </c>
      <c r="D111" s="8">
        <f>+[1]FT001_2022!G46</f>
        <v>299465.28600000002</v>
      </c>
      <c r="E111" s="8">
        <v>280366.565</v>
      </c>
    </row>
    <row r="112" spans="2:6" ht="9.75" customHeight="1" x14ac:dyDescent="0.25">
      <c r="B112" s="7">
        <v>5116</v>
      </c>
      <c r="C112" s="8" t="s">
        <v>87</v>
      </c>
      <c r="D112" s="8">
        <f>+[1]FT001_2022!G47</f>
        <v>42216.749000000003</v>
      </c>
      <c r="E112" s="8">
        <v>52508.578999999998</v>
      </c>
    </row>
    <row r="113" spans="2:7" ht="9.75" customHeight="1" x14ac:dyDescent="0.25">
      <c r="B113" s="7">
        <v>5117</v>
      </c>
      <c r="C113" s="8" t="s">
        <v>88</v>
      </c>
      <c r="D113" s="8">
        <f>+[1]FT001_2022!G48</f>
        <v>1044.2439999999999</v>
      </c>
      <c r="E113" s="8">
        <v>1030</v>
      </c>
    </row>
    <row r="114" spans="2:7" ht="9.75" customHeight="1" x14ac:dyDescent="0.25">
      <c r="B114" s="7">
        <v>5118</v>
      </c>
      <c r="C114" s="8" t="s">
        <v>89</v>
      </c>
      <c r="D114" s="8">
        <f>+[1]FT001_2022!G49</f>
        <v>425093.27299999999</v>
      </c>
      <c r="E114" s="8">
        <v>603693.96400000004</v>
      </c>
      <c r="F114" s="17"/>
    </row>
    <row r="115" spans="2:7" ht="9.75" customHeight="1" x14ac:dyDescent="0.25">
      <c r="B115" s="7">
        <v>5130</v>
      </c>
      <c r="C115" s="8" t="s">
        <v>90</v>
      </c>
      <c r="D115" s="8">
        <f>+[1]FT001_2022!G50</f>
        <v>297267.94199999998</v>
      </c>
      <c r="E115" s="8">
        <v>98848.635999999999</v>
      </c>
    </row>
    <row r="116" spans="2:7" ht="9.75" customHeight="1" x14ac:dyDescent="0.25">
      <c r="B116" s="7">
        <v>5136</v>
      </c>
      <c r="C116" s="8" t="s">
        <v>91</v>
      </c>
      <c r="D116" s="8">
        <f>+[1]FT001_2022!G50</f>
        <v>297267.94199999998</v>
      </c>
      <c r="E116" s="8">
        <v>180592.679</v>
      </c>
    </row>
    <row r="117" spans="2:7" ht="9.75" customHeight="1" x14ac:dyDescent="0.25">
      <c r="B117" s="7"/>
      <c r="C117" s="4" t="s">
        <v>92</v>
      </c>
      <c r="D117" s="9">
        <f>SUM(D98:D116)</f>
        <v>6316970.3449999988</v>
      </c>
      <c r="E117" s="9">
        <f>SUM(E98:E116)</f>
        <v>5531526.2990000006</v>
      </c>
      <c r="F117" s="17"/>
    </row>
    <row r="118" spans="2:7" ht="9.75" customHeight="1" thickBot="1" x14ac:dyDescent="0.3">
      <c r="B118" s="7"/>
      <c r="C118" s="4" t="s">
        <v>93</v>
      </c>
      <c r="D118" s="18">
        <f>+D97-D117</f>
        <v>708812.694000002</v>
      </c>
      <c r="E118" s="18">
        <f>+E97-E117</f>
        <v>74678.248999998905</v>
      </c>
    </row>
    <row r="119" spans="2:7" ht="9.75" customHeight="1" x14ac:dyDescent="0.25">
      <c r="B119" s="7">
        <v>4201</v>
      </c>
      <c r="C119" s="8" t="s">
        <v>70</v>
      </c>
      <c r="D119" s="8">
        <f>+[1]FT001_2022!G28</f>
        <v>7633.652</v>
      </c>
      <c r="E119" s="8">
        <v>7591.0550000000003</v>
      </c>
    </row>
    <row r="120" spans="2:7" ht="9.75" customHeight="1" x14ac:dyDescent="0.25">
      <c r="B120" s="7">
        <v>4209</v>
      </c>
      <c r="C120" s="8" t="s">
        <v>94</v>
      </c>
      <c r="D120" s="8">
        <v>0</v>
      </c>
      <c r="E120" s="8">
        <v>0</v>
      </c>
    </row>
    <row r="121" spans="2:7" ht="9.75" customHeight="1" x14ac:dyDescent="0.25">
      <c r="B121" s="7">
        <v>4211</v>
      </c>
      <c r="C121" s="8" t="s">
        <v>95</v>
      </c>
      <c r="D121" s="8">
        <f>+[1]FT001_2022!G29</f>
        <v>43551.684000000001</v>
      </c>
      <c r="E121" s="8">
        <v>51738.572999999997</v>
      </c>
    </row>
    <row r="122" spans="2:7" ht="9.75" customHeight="1" x14ac:dyDescent="0.25">
      <c r="B122" s="7">
        <v>4212</v>
      </c>
      <c r="C122" s="8" t="s">
        <v>96</v>
      </c>
      <c r="D122" s="8">
        <f>+[1]FT001_2022!G30</f>
        <v>1276.5840000000001</v>
      </c>
      <c r="E122" s="8">
        <v>28092.481</v>
      </c>
    </row>
    <row r="123" spans="2:7" ht="9.75" customHeight="1" x14ac:dyDescent="0.25">
      <c r="B123" s="7">
        <v>4214</v>
      </c>
      <c r="C123" s="8" t="s">
        <v>97</v>
      </c>
      <c r="D123" s="8">
        <f>+[1]FT001_2022!G31</f>
        <v>350679.99599999998</v>
      </c>
      <c r="E123" s="8">
        <v>359333.47600000002</v>
      </c>
    </row>
    <row r="124" spans="2:7" ht="9.75" customHeight="1" x14ac:dyDescent="0.25">
      <c r="B124" s="7">
        <v>4215</v>
      </c>
      <c r="C124" s="8" t="s">
        <v>98</v>
      </c>
      <c r="D124" s="8">
        <f>+[1]FT001_2022!G32</f>
        <v>49064.14</v>
      </c>
      <c r="E124" s="8">
        <v>84071.985000000001</v>
      </c>
    </row>
    <row r="125" spans="2:7" ht="11.25" customHeight="1" x14ac:dyDescent="0.25">
      <c r="B125" s="7"/>
      <c r="C125" s="4" t="s">
        <v>99</v>
      </c>
      <c r="D125" s="9">
        <f>SUM(D119:D124)</f>
        <v>452206.05599999998</v>
      </c>
      <c r="E125" s="9">
        <f>SUM(E119:E124)</f>
        <v>530827.57000000007</v>
      </c>
    </row>
    <row r="126" spans="2:7" ht="13.5" customHeight="1" x14ac:dyDescent="0.25">
      <c r="B126" s="7">
        <v>5301</v>
      </c>
      <c r="C126" s="8" t="s">
        <v>100</v>
      </c>
      <c r="D126" s="8">
        <f>+[1]FT001_2022!G52</f>
        <v>806315.22499999998</v>
      </c>
      <c r="E126" s="8">
        <v>624530.96</v>
      </c>
    </row>
    <row r="127" spans="2:7" ht="9.75" customHeight="1" x14ac:dyDescent="0.25">
      <c r="B127" s="7">
        <v>5502</v>
      </c>
      <c r="C127" s="8" t="s">
        <v>101</v>
      </c>
      <c r="D127" s="8">
        <f>+[1]FT001_2022!G55</f>
        <v>22116.438999999998</v>
      </c>
      <c r="E127" s="8">
        <v>86018.111000000004</v>
      </c>
    </row>
    <row r="128" spans="2:7" ht="11.25" customHeight="1" x14ac:dyDescent="0.25">
      <c r="B128" s="7">
        <v>5401</v>
      </c>
      <c r="C128" s="8" t="s">
        <v>102</v>
      </c>
      <c r="D128" s="8">
        <f>+[1]FT001_2022!G53</f>
        <v>146776.06</v>
      </c>
      <c r="E128" s="8">
        <v>208707.71299999999</v>
      </c>
      <c r="G128" s="17"/>
    </row>
    <row r="129" spans="2:5" ht="9.75" customHeight="1" x14ac:dyDescent="0.25">
      <c r="B129" s="7"/>
      <c r="C129" s="4" t="s">
        <v>103</v>
      </c>
      <c r="D129" s="9">
        <f>+D126+D127+D128</f>
        <v>975207.72399999993</v>
      </c>
      <c r="E129" s="9">
        <f>+E126+E127+E128</f>
        <v>919256.78399999999</v>
      </c>
    </row>
    <row r="130" spans="2:5" ht="9.75" customHeight="1" thickBot="1" x14ac:dyDescent="0.3">
      <c r="B130" s="7"/>
      <c r="C130" s="4" t="s">
        <v>106</v>
      </c>
      <c r="D130" s="18">
        <f>+D97+D125-D117-D129</f>
        <v>185811.02600000193</v>
      </c>
      <c r="E130" s="18">
        <f>+E97+E125-E117-E129</f>
        <v>-313750.96500000078</v>
      </c>
    </row>
    <row r="131" spans="2:5" ht="9.75" customHeight="1" x14ac:dyDescent="0.25">
      <c r="B131" s="7">
        <v>5501</v>
      </c>
      <c r="C131" s="8" t="s">
        <v>104</v>
      </c>
      <c r="D131" s="8">
        <f>+[1]FT001_2022!G54</f>
        <v>46049.889000000003</v>
      </c>
      <c r="E131" s="8">
        <v>0</v>
      </c>
    </row>
    <row r="132" spans="2:5" ht="9.75" customHeight="1" x14ac:dyDescent="0.25">
      <c r="B132" s="7">
        <v>5601</v>
      </c>
      <c r="C132" s="8" t="s">
        <v>105</v>
      </c>
      <c r="D132" s="10">
        <f>+[1]FT001_2022!G56</f>
        <v>245984.215</v>
      </c>
      <c r="E132" s="10">
        <v>-313751.96500000003</v>
      </c>
    </row>
    <row r="133" spans="2:5" ht="9.75" customHeight="1" thickBot="1" x14ac:dyDescent="0.3">
      <c r="B133" s="7"/>
      <c r="C133" s="4" t="s">
        <v>107</v>
      </c>
      <c r="D133" s="19">
        <f>+D132</f>
        <v>245984.215</v>
      </c>
      <c r="E133" s="19">
        <f>+E132</f>
        <v>-313751.96500000003</v>
      </c>
    </row>
    <row r="134" spans="2:5" ht="9.75" customHeight="1" thickTop="1" x14ac:dyDescent="0.25">
      <c r="B134" s="7"/>
      <c r="C134" s="4"/>
      <c r="D134" s="13"/>
      <c r="E134" s="3"/>
    </row>
    <row r="135" spans="2:5" ht="9.75" customHeight="1" x14ac:dyDescent="0.25">
      <c r="B135" s="3"/>
      <c r="C135" s="4"/>
      <c r="D135" s="13"/>
      <c r="E135" s="3"/>
    </row>
    <row r="136" spans="2:5" ht="9.75" customHeight="1" x14ac:dyDescent="0.25">
      <c r="B136" s="3"/>
      <c r="C136" s="4"/>
      <c r="D136" s="13"/>
      <c r="E136" s="3"/>
    </row>
    <row r="137" spans="2:5" ht="9.75" customHeight="1" x14ac:dyDescent="0.25">
      <c r="C137" s="4" t="s">
        <v>59</v>
      </c>
      <c r="D137" s="4" t="s">
        <v>60</v>
      </c>
      <c r="E137" s="4"/>
    </row>
    <row r="138" spans="2:5" ht="9.75" customHeight="1" x14ac:dyDescent="0.25">
      <c r="C138" s="3" t="s">
        <v>61</v>
      </c>
      <c r="D138" s="3" t="s">
        <v>62</v>
      </c>
      <c r="E138" s="3"/>
    </row>
    <row r="139" spans="2:5" ht="9.75" customHeight="1" x14ac:dyDescent="0.25">
      <c r="C139" s="3"/>
      <c r="D139" s="3" t="s">
        <v>63</v>
      </c>
      <c r="E139" s="3"/>
    </row>
    <row r="140" spans="2:5" ht="12" customHeight="1" x14ac:dyDescent="0.25">
      <c r="C140" s="4"/>
    </row>
    <row r="141" spans="2:5" ht="9.75" customHeight="1" x14ac:dyDescent="0.25">
      <c r="C141" s="4" t="s">
        <v>64</v>
      </c>
    </row>
    <row r="142" spans="2:5" ht="9.75" customHeight="1" x14ac:dyDescent="0.25">
      <c r="C142" s="3" t="s">
        <v>65</v>
      </c>
    </row>
    <row r="143" spans="2:5" ht="9.75" customHeight="1" x14ac:dyDescent="0.25">
      <c r="C143" s="3" t="s">
        <v>66</v>
      </c>
    </row>
  </sheetData>
  <mergeCells count="8">
    <mergeCell ref="B89:E89"/>
    <mergeCell ref="B90:E90"/>
    <mergeCell ref="B1:E1"/>
    <mergeCell ref="B2:E2"/>
    <mergeCell ref="B3:E3"/>
    <mergeCell ref="B4:E4"/>
    <mergeCell ref="B87:E87"/>
    <mergeCell ref="B88:E88"/>
  </mergeCells>
  <pageMargins left="0.70866141732283472" right="0.70866141732283472" top="0.51181102362204722" bottom="0.35433070866141736" header="0.31496062992125984" footer="0.31496062992125984"/>
  <pageSetup scale="56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BCE-2022</vt:lpstr>
      <vt:lpstr>'BCE-2022'!Área_de_impresión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2022-04-20T19:55:00Z</dcterms:created>
  <dcterms:modified xsi:type="dcterms:W3CDTF">2023-04-05T21:35:23Z</dcterms:modified>
</cp:coreProperties>
</file>